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<sst xmlns="http://schemas.openxmlformats.org/spreadsheetml/2006/main" count="71" uniqueCount="42">
  <si>
    <t>Всего</t>
  </si>
  <si>
    <t>Выручка от реализации продукци</t>
  </si>
  <si>
    <t>Текущие расходы:</t>
  </si>
  <si>
    <t>оплата труда</t>
  </si>
  <si>
    <t>сырье и материалы</t>
  </si>
  <si>
    <t>отчисления на соцстрах</t>
  </si>
  <si>
    <t>Уплата процентов за кредит</t>
  </si>
  <si>
    <t>тамож.пошлины</t>
  </si>
  <si>
    <t>уплата штрафов</t>
  </si>
  <si>
    <t>прочие расходы</t>
  </si>
  <si>
    <t>Погашение кредита</t>
  </si>
  <si>
    <t>Отчисления в бюджет</t>
  </si>
  <si>
    <t>Прибыль, оставшаяся в распоряжении предприятия</t>
  </si>
  <si>
    <t>Руководитель : _______________________________</t>
  </si>
  <si>
    <t xml:space="preserve">Главный бухгалтер : </t>
  </si>
  <si>
    <t>не предусмотрен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</si>
  <si>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</si>
  <si>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</si>
  <si>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</si>
  <si>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</si>
  <si>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</si>
  <si>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</si>
  <si>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</si>
  <si>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</si>
  <si>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</si>
  <si>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</si>
  <si>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</si>
  <si>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</si>
  <si>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2012г.</t>
  </si>
  <si>
    <t>2013г.</t>
  </si>
  <si>
    <t>Показатели</t>
  </si>
  <si>
    <t>Объем реализации</t>
  </si>
  <si>
    <t>2014г.</t>
  </si>
  <si>
    <t xml:space="preserve">2 кв. </t>
  </si>
  <si>
    <t xml:space="preserve">3 кв. </t>
  </si>
  <si>
    <t xml:space="preserve">4 кв. </t>
  </si>
  <si>
    <t xml:space="preserve">1 кв. </t>
  </si>
  <si>
    <t>2015г.</t>
  </si>
  <si>
    <t>( )</t>
  </si>
  <si>
    <t xml:space="preserve">Технико-экономический расчет предполагаемой окупаемости кредитуемых затрат </t>
  </si>
  <si>
    <t>Цена реализации единицы продукции</t>
  </si>
  <si>
    <t>ЕНВД,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</si>
</sst>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_-* #,##0.0_р_._-;\-* #,##0.0_р_._-;_-* &quot;-&quot;??_р_._-;_-@_-"/>
    <numFmt numFmtId="167" formatCode="_-* #,##0.000_р_._-;\-* #,##0.000_р_._-;_-* &quot;-&quot;??_р_._-;_-@_-"/>
    <numFmt numFmtId="168" formatCode="0.00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164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 horizontal="left" wrapText="1" indent="1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wrapText="1" indent="2"/>
    </xf>
    <xf numFmtId="164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 horizontal="left" wrapText="1" indent="2"/>
    </xf>
    <xf numFmtId="165" fontId="19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9" fontId="19" fillId="0" borderId="0" xfId="57" applyFont="1" applyAlignment="1">
      <alignment horizontal="center"/>
    </xf>
    <xf numFmtId="9" fontId="19" fillId="0" borderId="0" xfId="0" applyNumberFormat="1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2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5.140625" style="3" customWidth="1"/>
    <col min="2" max="2" width="28.57421875" style="3" customWidth="1"/>
    <col min="3" max="3" width="9.28125" style="25" bestFit="1" customWidth="1"/>
    <col min="4" max="4" width="6.57421875" style="3" customWidth="1"/>
    <col min="5" max="5" width="7.28125" style="3" customWidth="1"/>
    <col min="6" max="6" width="6.421875" style="3" customWidth="1"/>
    <col min="7" max="7" width="8.28125" style="3" bestFit="1" customWidth="1"/>
    <col min="8" max="8" width="6.8515625" style="3" customWidth="1"/>
    <col min="9" max="9" width="6.421875" style="3" customWidth="1"/>
    <col min="10" max="10" width="6.7109375" style="3" customWidth="1"/>
    <col min="11" max="11" width="6.7109375" style="3" bestFit="1" customWidth="1"/>
    <col min="12" max="23" width="6.421875" style="3" bestFit="1" customWidth="1"/>
    <col min="24" max="16384" width="9.00390625" style="3" customWidth="1"/>
  </cols>
  <sheetData>
    <row r="1" spans="2:9" ht="15" customHeight="1">
      <c r="B1" s="33" t="s">
        <v>39</v>
      </c>
      <c r="C1" s="33"/>
      <c r="D1" s="33"/>
      <c r="E1" s="33"/>
      <c r="F1" s="33"/>
      <c r="G1" s="33"/>
      <c r="H1" s="33"/>
      <c r="I1" s="33"/>
    </row>
    <row r="2" spans="2:9" ht="15">
      <c r="B2" s="33"/>
      <c r="C2" s="33"/>
      <c r="D2" s="33"/>
      <c r="E2" s="33"/>
      <c r="F2" s="33"/>
      <c r="G2" s="33"/>
      <c r="H2" s="33"/>
      <c r="I2" s="33"/>
    </row>
    <row r="3" spans="2:9" ht="15">
      <c r="B3" s="33"/>
      <c r="C3" s="33"/>
      <c r="D3" s="33"/>
      <c r="E3" s="33"/>
      <c r="F3" s="33"/>
      <c r="G3" s="33"/>
      <c r="H3" s="33"/>
      <c r="I3" s="33"/>
    </row>
    <row r="5" spans="1:24" s="5" customFormat="1" ht="14.25">
      <c r="A5" s="29"/>
      <c r="B5" s="29" t="s">
        <v>30</v>
      </c>
      <c r="C5" s="29" t="s">
        <v>0</v>
      </c>
      <c r="D5" s="35"/>
      <c r="E5" s="35"/>
      <c r="F5" s="29" t="s">
        <v>28</v>
      </c>
      <c r="G5" s="29"/>
      <c r="H5" s="29"/>
      <c r="I5" s="29"/>
      <c r="J5" s="28" t="s">
        <v>29</v>
      </c>
      <c r="K5" s="28"/>
      <c r="L5" s="28"/>
      <c r="M5" s="28"/>
      <c r="N5" s="28" t="s">
        <v>32</v>
      </c>
      <c r="O5" s="28"/>
      <c r="P5" s="28"/>
      <c r="Q5" s="28"/>
      <c r="R5" s="28" t="s">
        <v>37</v>
      </c>
      <c r="S5" s="28"/>
      <c r="T5" s="28"/>
      <c r="U5" s="28"/>
      <c r="V5" s="30">
        <v>2016</v>
      </c>
      <c r="W5" s="31"/>
      <c r="X5" s="32"/>
    </row>
    <row r="6" spans="1:24" s="5" customFormat="1" ht="14.25">
      <c r="A6" s="29"/>
      <c r="B6" s="29"/>
      <c r="C6" s="29"/>
      <c r="D6" s="4" t="s">
        <v>34</v>
      </c>
      <c r="E6" s="4" t="s">
        <v>35</v>
      </c>
      <c r="F6" s="4" t="s">
        <v>36</v>
      </c>
      <c r="G6" s="4" t="s">
        <v>33</v>
      </c>
      <c r="H6" s="4" t="s">
        <v>34</v>
      </c>
      <c r="I6" s="4" t="s">
        <v>35</v>
      </c>
      <c r="J6" s="4" t="s">
        <v>36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33</v>
      </c>
      <c r="P6" s="4" t="s">
        <v>34</v>
      </c>
      <c r="Q6" s="4" t="s">
        <v>35</v>
      </c>
      <c r="R6" s="4" t="s">
        <v>36</v>
      </c>
      <c r="S6" s="4" t="s">
        <v>33</v>
      </c>
      <c r="T6" s="4" t="s">
        <v>34</v>
      </c>
      <c r="U6" s="4" t="s">
        <v>35</v>
      </c>
      <c r="V6" s="4" t="s">
        <v>36</v>
      </c>
      <c r="W6" s="4" t="s">
        <v>33</v>
      </c>
      <c r="X6" s="4" t="s">
        <v>34</v>
      </c>
    </row>
    <row r="7" spans="1:24" s="11" customFormat="1" ht="28.5">
      <c r="A7" s="6">
        <v>1</v>
      </c>
      <c r="B7" s="7" t="s">
        <v>1</v>
      </c>
      <c r="C7" s="8">
        <f>SUM(D7:X7)</f>
        <v>0</v>
      </c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30">
      <c r="A8" s="6">
        <f>1+A7</f>
        <v>2</v>
      </c>
      <c r="B8" s="13" t="s">
        <v>40</v>
      </c>
      <c r="C8" s="8">
        <f aca="true" t="shared" si="0" ref="C8:C24">SUM(D8:X8)</f>
        <v>0</v>
      </c>
      <c r="D8" s="14"/>
      <c r="E8" s="14"/>
      <c r="F8" s="14"/>
      <c r="G8" s="14"/>
      <c r="H8" s="14"/>
      <c r="I8" s="14"/>
      <c r="J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5">
      <c r="A9" s="6">
        <v>3</v>
      </c>
      <c r="B9" s="13" t="s">
        <v>31</v>
      </c>
      <c r="C9" s="8">
        <f t="shared" si="0"/>
        <v>0</v>
      </c>
      <c r="D9" s="14"/>
      <c r="E9" s="14"/>
      <c r="F9" s="14"/>
      <c r="G9" s="14"/>
      <c r="H9" s="14"/>
      <c r="I9" s="14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15">
      <c r="A10" s="12"/>
      <c r="B10" s="16"/>
      <c r="C10" s="8">
        <f t="shared" si="0"/>
        <v>0</v>
      </c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5">
      <c r="A11" s="6">
        <v>4</v>
      </c>
      <c r="B11" s="7" t="s">
        <v>2</v>
      </c>
      <c r="C11" s="8">
        <f t="shared" si="0"/>
        <v>0</v>
      </c>
      <c r="D11" s="9">
        <f aca="true" t="shared" si="1" ref="D11:W11">SUM(D12:D18)</f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0</v>
      </c>
      <c r="M11" s="9">
        <f t="shared" si="1"/>
        <v>0</v>
      </c>
      <c r="N11" s="9">
        <f t="shared" si="1"/>
        <v>0</v>
      </c>
      <c r="O11" s="9">
        <f t="shared" si="1"/>
        <v>0</v>
      </c>
      <c r="P11" s="9">
        <f t="shared" si="1"/>
        <v>0</v>
      </c>
      <c r="Q11" s="9">
        <f t="shared" si="1"/>
        <v>0</v>
      </c>
      <c r="R11" s="9">
        <f t="shared" si="1"/>
        <v>0</v>
      </c>
      <c r="S11" s="9">
        <f t="shared" si="1"/>
        <v>0</v>
      </c>
      <c r="T11" s="9">
        <f t="shared" si="1"/>
        <v>0</v>
      </c>
      <c r="U11" s="9">
        <f t="shared" si="1"/>
        <v>0</v>
      </c>
      <c r="V11" s="9">
        <f t="shared" si="1"/>
        <v>0</v>
      </c>
      <c r="W11" s="9">
        <f t="shared" si="1"/>
        <v>0</v>
      </c>
      <c r="X11" s="9">
        <f>SUM(X12:X18)</f>
        <v>0</v>
      </c>
    </row>
    <row r="12" spans="1:24" s="21" customFormat="1" ht="15">
      <c r="A12" s="17"/>
      <c r="B12" s="18" t="s">
        <v>4</v>
      </c>
      <c r="C12" s="8">
        <f t="shared" si="0"/>
        <v>0</v>
      </c>
      <c r="D12" s="19"/>
      <c r="E12" s="19"/>
      <c r="F12" s="19"/>
      <c r="G12" s="19"/>
      <c r="H12" s="19"/>
      <c r="I12" s="19"/>
      <c r="J12" s="19"/>
      <c r="K12" s="19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5">
      <c r="A13" s="12"/>
      <c r="B13" s="22" t="s">
        <v>3</v>
      </c>
      <c r="C13" s="8">
        <f t="shared" si="0"/>
        <v>0</v>
      </c>
      <c r="D13" s="23"/>
      <c r="E13" s="23"/>
      <c r="F13" s="23"/>
      <c r="G13" s="23"/>
      <c r="H13" s="23"/>
      <c r="I13" s="23"/>
      <c r="J13" s="23"/>
      <c r="K13" s="2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5">
      <c r="A14" s="12"/>
      <c r="B14" s="22" t="s">
        <v>5</v>
      </c>
      <c r="C14" s="8">
        <f t="shared" si="0"/>
        <v>0</v>
      </c>
      <c r="D14" s="14"/>
      <c r="E14" s="14"/>
      <c r="F14" s="14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30">
      <c r="A15" s="12"/>
      <c r="B15" s="22" t="s">
        <v>6</v>
      </c>
      <c r="C15" s="8">
        <f t="shared" si="0"/>
        <v>0</v>
      </c>
      <c r="D15" s="23"/>
      <c r="E15" s="23"/>
      <c r="F15" s="23"/>
      <c r="G15" s="23"/>
      <c r="H15" s="23"/>
      <c r="I15" s="23"/>
      <c r="J15" s="23"/>
      <c r="K15" s="2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5">
      <c r="A16" s="12"/>
      <c r="B16" s="22" t="s">
        <v>7</v>
      </c>
      <c r="C16" s="8">
        <f t="shared" si="0"/>
        <v>0</v>
      </c>
      <c r="D16" s="14"/>
      <c r="E16" s="14"/>
      <c r="F16" s="14"/>
      <c r="G16" s="14"/>
      <c r="H16" s="14"/>
      <c r="I16" s="14"/>
      <c r="J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5">
      <c r="A17" s="12"/>
      <c r="B17" s="22" t="s">
        <v>8</v>
      </c>
      <c r="C17" s="8">
        <f t="shared" si="0"/>
        <v>0</v>
      </c>
      <c r="D17" s="14"/>
      <c r="E17" s="14"/>
      <c r="F17" s="14"/>
      <c r="G17" s="14"/>
      <c r="H17" s="14"/>
      <c r="I17" s="14"/>
      <c r="J17" s="1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5">
      <c r="A18" s="12"/>
      <c r="B18" s="22" t="s">
        <v>9</v>
      </c>
      <c r="C18" s="8">
        <f t="shared" si="0"/>
        <v>0</v>
      </c>
      <c r="D18" s="23"/>
      <c r="E18" s="23"/>
      <c r="F18" s="23"/>
      <c r="G18" s="23"/>
      <c r="H18" s="23"/>
      <c r="I18" s="23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11" customFormat="1" ht="17.25" customHeight="1">
      <c r="A19" s="6">
        <v>5</v>
      </c>
      <c r="B19" s="7" t="s">
        <v>10</v>
      </c>
      <c r="C19" s="8">
        <f t="shared" si="0"/>
        <v>0</v>
      </c>
      <c r="D19" s="9">
        <f aca="true" t="shared" si="2" ref="D19:K19">D20+D21</f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0</v>
      </c>
      <c r="J19" s="9">
        <f t="shared" si="2"/>
        <v>0</v>
      </c>
      <c r="K19" s="9">
        <f t="shared" si="2"/>
        <v>0</v>
      </c>
      <c r="L19" s="8">
        <f>SUM(M19:AG19)</f>
        <v>0</v>
      </c>
      <c r="M19" s="9">
        <f aca="true" t="shared" si="3" ref="M19:U19">M20+M21</f>
        <v>0</v>
      </c>
      <c r="N19" s="9">
        <f t="shared" si="3"/>
        <v>0</v>
      </c>
      <c r="O19" s="9">
        <f t="shared" si="3"/>
        <v>0</v>
      </c>
      <c r="P19" s="9">
        <f t="shared" si="3"/>
        <v>0</v>
      </c>
      <c r="Q19" s="9">
        <f t="shared" si="3"/>
        <v>0</v>
      </c>
      <c r="R19" s="9">
        <f t="shared" si="3"/>
        <v>0</v>
      </c>
      <c r="S19" s="9">
        <f t="shared" si="3"/>
        <v>0</v>
      </c>
      <c r="T19" s="9">
        <f t="shared" si="3"/>
        <v>0</v>
      </c>
      <c r="U19" s="9">
        <f t="shared" si="3"/>
        <v>0</v>
      </c>
      <c r="V19" s="8">
        <f>SUM(W19:AQ19)</f>
        <v>0</v>
      </c>
      <c r="W19" s="9">
        <f>W20+W21</f>
        <v>0</v>
      </c>
      <c r="X19" s="9">
        <f>X20+X21</f>
        <v>0</v>
      </c>
    </row>
    <row r="20" spans="1:24" s="11" customFormat="1" ht="17.25" customHeight="1">
      <c r="A20" s="6"/>
      <c r="B20" s="22"/>
      <c r="C20" s="8">
        <f t="shared" si="0"/>
        <v>0</v>
      </c>
      <c r="D20" s="14"/>
      <c r="E20" s="14"/>
      <c r="F20" s="14"/>
      <c r="G20" s="14"/>
      <c r="H20" s="14"/>
      <c r="I20" s="14"/>
      <c r="J20" s="14"/>
      <c r="K20" s="15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s="11" customFormat="1" ht="17.25" customHeight="1">
      <c r="A21" s="6"/>
      <c r="B21" s="22"/>
      <c r="C21" s="8">
        <f t="shared" si="0"/>
        <v>0</v>
      </c>
      <c r="D21" s="14"/>
      <c r="E21" s="14"/>
      <c r="F21" s="14"/>
      <c r="G21" s="14"/>
      <c r="H21" s="14"/>
      <c r="I21" s="14"/>
      <c r="J21" s="14"/>
      <c r="K21" s="14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s="11" customFormat="1" ht="20.25" customHeight="1">
      <c r="A22" s="6">
        <v>6</v>
      </c>
      <c r="B22" s="7" t="s">
        <v>11</v>
      </c>
      <c r="C22" s="8">
        <f t="shared" si="0"/>
        <v>0</v>
      </c>
      <c r="D22" s="8">
        <f aca="true" t="shared" si="4" ref="D22:X22">D23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  <c r="R22" s="8">
        <f t="shared" si="4"/>
        <v>0</v>
      </c>
      <c r="S22" s="8">
        <f t="shared" si="4"/>
        <v>0</v>
      </c>
      <c r="T22" s="8">
        <f t="shared" si="4"/>
        <v>0</v>
      </c>
      <c r="U22" s="8">
        <f t="shared" si="4"/>
        <v>0</v>
      </c>
      <c r="V22" s="8">
        <f t="shared" si="4"/>
        <v>0</v>
      </c>
      <c r="W22" s="8">
        <f t="shared" si="4"/>
        <v>0</v>
      </c>
      <c r="X22" s="8">
        <f t="shared" si="4"/>
        <v>0</v>
      </c>
    </row>
    <row r="23" spans="1:24" s="11" customFormat="1" ht="20.25" customHeight="1">
      <c r="A23" s="6"/>
      <c r="B23" s="22" t="s">
        <v>41</v>
      </c>
      <c r="C23" s="8">
        <f t="shared" si="0"/>
        <v>0</v>
      </c>
      <c r="D23" s="19"/>
      <c r="E23" s="19"/>
      <c r="F23" s="19"/>
      <c r="G23" s="19"/>
      <c r="H23" s="19"/>
      <c r="I23" s="19"/>
      <c r="J23" s="19"/>
      <c r="K23" s="1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s="11" customFormat="1" ht="43.5" customHeight="1">
      <c r="A24" s="6">
        <v>7</v>
      </c>
      <c r="B24" s="7" t="s">
        <v>12</v>
      </c>
      <c r="C24" s="8">
        <f t="shared" si="0"/>
        <v>0</v>
      </c>
      <c r="D24" s="9">
        <f aca="true" t="shared" si="5" ref="D24:V24">D7-D11-D19-D22</f>
        <v>0</v>
      </c>
      <c r="E24" s="9">
        <f t="shared" si="5"/>
        <v>0</v>
      </c>
      <c r="F24" s="9">
        <f t="shared" si="5"/>
        <v>0</v>
      </c>
      <c r="G24" s="9">
        <f t="shared" si="5"/>
        <v>0</v>
      </c>
      <c r="H24" s="9">
        <f t="shared" si="5"/>
        <v>0</v>
      </c>
      <c r="I24" s="9">
        <f t="shared" si="5"/>
        <v>0</v>
      </c>
      <c r="J24" s="9">
        <f t="shared" si="5"/>
        <v>0</v>
      </c>
      <c r="K24" s="9">
        <f t="shared" si="5"/>
        <v>0</v>
      </c>
      <c r="L24" s="9">
        <f t="shared" si="5"/>
        <v>0</v>
      </c>
      <c r="M24" s="9">
        <f t="shared" si="5"/>
        <v>0</v>
      </c>
      <c r="N24" s="9">
        <f t="shared" si="5"/>
        <v>0</v>
      </c>
      <c r="O24" s="9">
        <f t="shared" si="5"/>
        <v>0</v>
      </c>
      <c r="P24" s="9">
        <f t="shared" si="5"/>
        <v>0</v>
      </c>
      <c r="Q24" s="9">
        <f t="shared" si="5"/>
        <v>0</v>
      </c>
      <c r="R24" s="9">
        <f t="shared" si="5"/>
        <v>0</v>
      </c>
      <c r="S24" s="9">
        <f t="shared" si="5"/>
        <v>0</v>
      </c>
      <c r="T24" s="9">
        <f t="shared" si="5"/>
        <v>0</v>
      </c>
      <c r="U24" s="9">
        <f t="shared" si="5"/>
        <v>0</v>
      </c>
      <c r="V24" s="9">
        <f t="shared" si="5"/>
        <v>0</v>
      </c>
      <c r="W24" s="9">
        <f>W7-W11-W19-W22</f>
        <v>0</v>
      </c>
      <c r="X24" s="9">
        <f>X7-X11-X19-X22</f>
        <v>0</v>
      </c>
    </row>
    <row r="26" spans="3:6" ht="35.25" customHeight="1">
      <c r="C26" s="26"/>
      <c r="D26" s="27"/>
      <c r="E26" s="27"/>
      <c r="F26" s="27"/>
    </row>
    <row r="29" spans="2:3" ht="15">
      <c r="B29" s="3" t="s">
        <v>13</v>
      </c>
      <c r="C29" s="25" t="s">
        <v>38</v>
      </c>
    </row>
    <row r="32" spans="2:4" ht="15">
      <c r="B32" s="3" t="s">
        <v>14</v>
      </c>
      <c r="C32" s="34" t="s">
        <v>15</v>
      </c>
      <c r="D32" s="34"/>
    </row>
  </sheetData>
  <sheetProtection/>
  <mergeCells count="11">
    <mergeCell ref="B1:I3"/>
    <mergeCell ref="C32:D32"/>
    <mergeCell ref="C5:C6"/>
    <mergeCell ref="B5:B6"/>
    <mergeCell ref="D5:E5"/>
    <mergeCell ref="N5:Q5"/>
    <mergeCell ref="R5:U5"/>
    <mergeCell ref="A5:A6"/>
    <mergeCell ref="V5:X5"/>
    <mergeCell ref="F5:I5"/>
    <mergeCell ref="J5:M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7" sqref="G7"/>
    </sheetView>
  </sheetViews>
  <sheetFormatPr defaultColWidth="9.140625" defaultRowHeight="15"/>
  <sheetData>
    <row r="1" ht="15">
      <c r="C1">
        <f>2550/24</f>
        <v>106.25</v>
      </c>
    </row>
    <row r="2" spans="1:6" ht="15">
      <c r="A2" t="s">
        <v>17</v>
      </c>
      <c r="B2">
        <v>2550</v>
      </c>
      <c r="D2">
        <v>7500</v>
      </c>
      <c r="E2">
        <f>D2*0.125/12</f>
        <v>78.125</v>
      </c>
      <c r="F2">
        <f>C2+E2</f>
        <v>78.125</v>
      </c>
    </row>
    <row r="3" spans="1:7" ht="15">
      <c r="A3" t="s">
        <v>18</v>
      </c>
      <c r="B3">
        <f>B2-$C$1</f>
        <v>2443.75</v>
      </c>
      <c r="C3" s="2">
        <f>B2*0.13/12</f>
        <v>27.625</v>
      </c>
      <c r="D3">
        <v>10500</v>
      </c>
      <c r="E3">
        <f>D3*0.125/12</f>
        <v>109.375</v>
      </c>
      <c r="F3" s="2">
        <f>C3+E3</f>
        <v>137</v>
      </c>
      <c r="G3" s="2">
        <f>F2+F3</f>
        <v>215.125</v>
      </c>
    </row>
    <row r="4" spans="1:6" ht="15">
      <c r="A4" t="s">
        <v>19</v>
      </c>
      <c r="B4">
        <f aca="true" t="shared" si="0" ref="B4:B25">B3-$C$1</f>
        <v>2337.5</v>
      </c>
      <c r="C4" s="2">
        <f aca="true" t="shared" si="1" ref="C4:C25">B3*0.13/12</f>
        <v>26.473958333333332</v>
      </c>
      <c r="D4">
        <f aca="true" t="shared" si="2" ref="D4:D24">D3-$D$3*0.0455</f>
        <v>10022.25</v>
      </c>
      <c r="E4">
        <f aca="true" t="shared" si="3" ref="E4:E26">D4*0.125/12</f>
        <v>104.3984375</v>
      </c>
      <c r="F4">
        <f aca="true" t="shared" si="4" ref="F4:F26">C4+E4</f>
        <v>130.87239583333334</v>
      </c>
    </row>
    <row r="5" spans="1:6" ht="15">
      <c r="A5" t="s">
        <v>20</v>
      </c>
      <c r="B5">
        <f t="shared" si="0"/>
        <v>2231.25</v>
      </c>
      <c r="C5" s="2">
        <f t="shared" si="1"/>
        <v>25.322916666666668</v>
      </c>
      <c r="D5">
        <f t="shared" si="2"/>
        <v>9544.5</v>
      </c>
      <c r="E5">
        <f t="shared" si="3"/>
        <v>99.421875</v>
      </c>
      <c r="F5">
        <f t="shared" si="4"/>
        <v>124.74479166666667</v>
      </c>
    </row>
    <row r="6" spans="1:7" ht="15">
      <c r="A6" t="s">
        <v>21</v>
      </c>
      <c r="B6">
        <f t="shared" si="0"/>
        <v>2125</v>
      </c>
      <c r="C6" s="2">
        <f t="shared" si="1"/>
        <v>24.171875</v>
      </c>
      <c r="D6">
        <f t="shared" si="2"/>
        <v>9066.75</v>
      </c>
      <c r="E6">
        <f>D6*0.125/12</f>
        <v>94.4453125</v>
      </c>
      <c r="F6">
        <f t="shared" si="4"/>
        <v>118.6171875</v>
      </c>
      <c r="G6" s="1">
        <f>F4+F5+F6</f>
        <v>374.234375</v>
      </c>
    </row>
    <row r="7" spans="1:6" ht="15">
      <c r="A7" t="s">
        <v>22</v>
      </c>
      <c r="B7">
        <f t="shared" si="0"/>
        <v>2018.75</v>
      </c>
      <c r="C7" s="2">
        <f t="shared" si="1"/>
        <v>23.020833333333332</v>
      </c>
      <c r="D7">
        <f t="shared" si="2"/>
        <v>8589</v>
      </c>
      <c r="E7">
        <f t="shared" si="3"/>
        <v>89.46875</v>
      </c>
      <c r="F7">
        <f t="shared" si="4"/>
        <v>112.48958333333333</v>
      </c>
    </row>
    <row r="8" spans="1:6" ht="15">
      <c r="A8" t="s">
        <v>23</v>
      </c>
      <c r="B8">
        <f t="shared" si="0"/>
        <v>1912.5</v>
      </c>
      <c r="C8" s="2">
        <f t="shared" si="1"/>
        <v>21.869791666666668</v>
      </c>
      <c r="D8">
        <f t="shared" si="2"/>
        <v>8111.25</v>
      </c>
      <c r="E8">
        <f t="shared" si="3"/>
        <v>84.4921875</v>
      </c>
      <c r="F8">
        <f t="shared" si="4"/>
        <v>106.36197916666667</v>
      </c>
    </row>
    <row r="9" spans="1:7" ht="15">
      <c r="A9" t="s">
        <v>24</v>
      </c>
      <c r="B9">
        <f t="shared" si="0"/>
        <v>1806.25</v>
      </c>
      <c r="C9" s="2">
        <f t="shared" si="1"/>
        <v>20.71875</v>
      </c>
      <c r="D9">
        <f t="shared" si="2"/>
        <v>7633.5</v>
      </c>
      <c r="E9">
        <f t="shared" si="3"/>
        <v>79.515625</v>
      </c>
      <c r="F9">
        <f t="shared" si="4"/>
        <v>100.234375</v>
      </c>
      <c r="G9" s="1">
        <f>F7+F8+F9</f>
        <v>319.0859375</v>
      </c>
    </row>
    <row r="10" spans="1:6" ht="15">
      <c r="A10" t="s">
        <v>25</v>
      </c>
      <c r="B10">
        <f t="shared" si="0"/>
        <v>1700</v>
      </c>
      <c r="C10" s="2">
        <f t="shared" si="1"/>
        <v>19.567708333333332</v>
      </c>
      <c r="D10">
        <f t="shared" si="2"/>
        <v>7155.75</v>
      </c>
      <c r="E10">
        <f t="shared" si="3"/>
        <v>74.5390625</v>
      </c>
      <c r="F10">
        <f t="shared" si="4"/>
        <v>94.10677083333333</v>
      </c>
    </row>
    <row r="11" spans="1:6" ht="15">
      <c r="A11" t="s">
        <v>26</v>
      </c>
      <c r="B11">
        <f t="shared" si="0"/>
        <v>1593.75</v>
      </c>
      <c r="C11" s="2">
        <f t="shared" si="1"/>
        <v>18.416666666666668</v>
      </c>
      <c r="D11">
        <f t="shared" si="2"/>
        <v>6678</v>
      </c>
      <c r="E11">
        <f t="shared" si="3"/>
        <v>69.5625</v>
      </c>
      <c r="F11">
        <f t="shared" si="4"/>
        <v>87.97916666666667</v>
      </c>
    </row>
    <row r="12" spans="1:7" ht="15">
      <c r="A12" t="s">
        <v>27</v>
      </c>
      <c r="B12">
        <f t="shared" si="0"/>
        <v>1487.5</v>
      </c>
      <c r="C12" s="2">
        <f t="shared" si="1"/>
        <v>17.265625</v>
      </c>
      <c r="D12">
        <f t="shared" si="2"/>
        <v>6200.25</v>
      </c>
      <c r="E12">
        <f t="shared" si="3"/>
        <v>64.5859375</v>
      </c>
      <c r="F12">
        <f t="shared" si="4"/>
        <v>81.8515625</v>
      </c>
      <c r="G12" s="1">
        <f>F10+F11+F12</f>
        <v>263.9375</v>
      </c>
    </row>
    <row r="13" spans="1:6" ht="15">
      <c r="A13" t="s">
        <v>16</v>
      </c>
      <c r="B13">
        <f t="shared" si="0"/>
        <v>1381.25</v>
      </c>
      <c r="C13" s="2">
        <f t="shared" si="1"/>
        <v>16.114583333333332</v>
      </c>
      <c r="D13">
        <f t="shared" si="2"/>
        <v>5722.5</v>
      </c>
      <c r="E13">
        <f t="shared" si="3"/>
        <v>59.609375</v>
      </c>
      <c r="F13">
        <f t="shared" si="4"/>
        <v>75.72395833333333</v>
      </c>
    </row>
    <row r="14" spans="1:6" ht="15">
      <c r="A14" t="s">
        <v>17</v>
      </c>
      <c r="B14">
        <f t="shared" si="0"/>
        <v>1275</v>
      </c>
      <c r="C14" s="2">
        <f t="shared" si="1"/>
        <v>14.963541666666666</v>
      </c>
      <c r="D14">
        <f t="shared" si="2"/>
        <v>5244.75</v>
      </c>
      <c r="E14">
        <f t="shared" si="3"/>
        <v>54.6328125</v>
      </c>
      <c r="F14">
        <f t="shared" si="4"/>
        <v>69.59635416666667</v>
      </c>
    </row>
    <row r="15" spans="1:7" ht="15">
      <c r="A15" t="s">
        <v>18</v>
      </c>
      <c r="B15">
        <f t="shared" si="0"/>
        <v>1168.75</v>
      </c>
      <c r="C15" s="2">
        <f t="shared" si="1"/>
        <v>13.8125</v>
      </c>
      <c r="D15">
        <f t="shared" si="2"/>
        <v>4767</v>
      </c>
      <c r="E15">
        <f t="shared" si="3"/>
        <v>49.65625</v>
      </c>
      <c r="F15">
        <f t="shared" si="4"/>
        <v>63.46875</v>
      </c>
      <c r="G15" s="1">
        <f>F13+F14+F15</f>
        <v>208.7890625</v>
      </c>
    </row>
    <row r="16" spans="1:6" ht="15">
      <c r="A16" t="s">
        <v>19</v>
      </c>
      <c r="B16">
        <f t="shared" si="0"/>
        <v>1062.5</v>
      </c>
      <c r="C16" s="2">
        <f t="shared" si="1"/>
        <v>12.661458333333334</v>
      </c>
      <c r="D16">
        <f t="shared" si="2"/>
        <v>4289.25</v>
      </c>
      <c r="E16">
        <f t="shared" si="3"/>
        <v>44.6796875</v>
      </c>
      <c r="F16">
        <f t="shared" si="4"/>
        <v>57.341145833333336</v>
      </c>
    </row>
    <row r="17" spans="1:6" ht="15">
      <c r="A17" t="s">
        <v>20</v>
      </c>
      <c r="B17">
        <f t="shared" si="0"/>
        <v>956.25</v>
      </c>
      <c r="C17" s="2">
        <f t="shared" si="1"/>
        <v>11.510416666666666</v>
      </c>
      <c r="D17">
        <f t="shared" si="2"/>
        <v>3811.5</v>
      </c>
      <c r="E17">
        <f t="shared" si="3"/>
        <v>39.703125</v>
      </c>
      <c r="F17">
        <f t="shared" si="4"/>
        <v>51.213541666666664</v>
      </c>
    </row>
    <row r="18" spans="1:7" ht="15">
      <c r="A18" t="s">
        <v>21</v>
      </c>
      <c r="B18">
        <f t="shared" si="0"/>
        <v>850</v>
      </c>
      <c r="C18" s="2">
        <f t="shared" si="1"/>
        <v>10.359375</v>
      </c>
      <c r="D18">
        <f t="shared" si="2"/>
        <v>3333.75</v>
      </c>
      <c r="E18">
        <f t="shared" si="3"/>
        <v>34.7265625</v>
      </c>
      <c r="F18">
        <f t="shared" si="4"/>
        <v>45.0859375</v>
      </c>
      <c r="G18" s="1">
        <f>F16+F17+F18</f>
        <v>153.640625</v>
      </c>
    </row>
    <row r="19" spans="1:6" ht="15">
      <c r="A19" t="s">
        <v>22</v>
      </c>
      <c r="B19">
        <f t="shared" si="0"/>
        <v>743.75</v>
      </c>
      <c r="C19" s="2">
        <f t="shared" si="1"/>
        <v>9.208333333333334</v>
      </c>
      <c r="D19">
        <f t="shared" si="2"/>
        <v>2856</v>
      </c>
      <c r="E19">
        <f t="shared" si="3"/>
        <v>29.75</v>
      </c>
      <c r="F19">
        <f t="shared" si="4"/>
        <v>38.958333333333336</v>
      </c>
    </row>
    <row r="20" spans="1:6" ht="15">
      <c r="A20" t="s">
        <v>23</v>
      </c>
      <c r="B20">
        <f t="shared" si="0"/>
        <v>637.5</v>
      </c>
      <c r="C20" s="2">
        <f t="shared" si="1"/>
        <v>8.057291666666666</v>
      </c>
      <c r="D20">
        <f t="shared" si="2"/>
        <v>2378.25</v>
      </c>
      <c r="E20">
        <f t="shared" si="3"/>
        <v>24.7734375</v>
      </c>
      <c r="F20">
        <f t="shared" si="4"/>
        <v>32.830729166666664</v>
      </c>
    </row>
    <row r="21" spans="1:7" ht="15">
      <c r="A21" t="s">
        <v>24</v>
      </c>
      <c r="B21">
        <f t="shared" si="0"/>
        <v>531.25</v>
      </c>
      <c r="C21" s="2">
        <f t="shared" si="1"/>
        <v>6.90625</v>
      </c>
      <c r="D21">
        <f t="shared" si="2"/>
        <v>1900.5</v>
      </c>
      <c r="E21">
        <f t="shared" si="3"/>
        <v>19.796875</v>
      </c>
      <c r="F21">
        <f t="shared" si="4"/>
        <v>26.703125</v>
      </c>
      <c r="G21" s="1">
        <f>F19+F20+F21</f>
        <v>98.4921875</v>
      </c>
    </row>
    <row r="22" spans="1:6" ht="15">
      <c r="A22" t="s">
        <v>25</v>
      </c>
      <c r="B22">
        <f t="shared" si="0"/>
        <v>425</v>
      </c>
      <c r="C22" s="2">
        <f t="shared" si="1"/>
        <v>5.755208333333333</v>
      </c>
      <c r="D22">
        <f t="shared" si="2"/>
        <v>1422.75</v>
      </c>
      <c r="E22">
        <f t="shared" si="3"/>
        <v>14.8203125</v>
      </c>
      <c r="F22">
        <f t="shared" si="4"/>
        <v>20.575520833333332</v>
      </c>
    </row>
    <row r="23" spans="1:6" ht="15">
      <c r="A23" t="s">
        <v>26</v>
      </c>
      <c r="B23">
        <f t="shared" si="0"/>
        <v>318.75</v>
      </c>
      <c r="C23" s="2">
        <f t="shared" si="1"/>
        <v>4.604166666666667</v>
      </c>
      <c r="D23">
        <f t="shared" si="2"/>
        <v>945</v>
      </c>
      <c r="E23">
        <f t="shared" si="3"/>
        <v>9.84375</v>
      </c>
      <c r="F23">
        <f t="shared" si="4"/>
        <v>14.447916666666668</v>
      </c>
    </row>
    <row r="24" spans="1:7" ht="15">
      <c r="A24" t="s">
        <v>27</v>
      </c>
      <c r="B24">
        <f t="shared" si="0"/>
        <v>212.5</v>
      </c>
      <c r="C24" s="2">
        <f t="shared" si="1"/>
        <v>3.453125</v>
      </c>
      <c r="D24">
        <f t="shared" si="2"/>
        <v>467.25</v>
      </c>
      <c r="E24">
        <f t="shared" si="3"/>
        <v>4.8671875</v>
      </c>
      <c r="F24">
        <f t="shared" si="4"/>
        <v>8.3203125</v>
      </c>
      <c r="G24" s="1">
        <f>F22+F23+F24</f>
        <v>43.34375</v>
      </c>
    </row>
    <row r="25" spans="1:6" ht="15">
      <c r="A25" t="s">
        <v>16</v>
      </c>
      <c r="B25">
        <f t="shared" si="0"/>
        <v>106.25</v>
      </c>
      <c r="C25" s="2">
        <f t="shared" si="1"/>
        <v>2.3020833333333335</v>
      </c>
      <c r="E25">
        <f>D25*0.125/12</f>
        <v>0</v>
      </c>
      <c r="F25">
        <f t="shared" si="4"/>
        <v>2.3020833333333335</v>
      </c>
    </row>
    <row r="26" spans="3:7" ht="15">
      <c r="C26" s="2">
        <f>B25*0.13/12</f>
        <v>1.1510416666666667</v>
      </c>
      <c r="E26">
        <f t="shared" si="3"/>
        <v>0</v>
      </c>
      <c r="F26">
        <f t="shared" si="4"/>
        <v>1.1510416666666667</v>
      </c>
      <c r="G26">
        <f>F25+F26</f>
        <v>3.453125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n.gusamova</cp:lastModifiedBy>
  <cp:lastPrinted>2011-11-08T13:45:44Z</cp:lastPrinted>
  <dcterms:created xsi:type="dcterms:W3CDTF">2010-10-28T08:48:59Z</dcterms:created>
  <dcterms:modified xsi:type="dcterms:W3CDTF">2011-11-10T05:26:46Z</dcterms:modified>
  <cp:category/>
  <cp:version/>
  <cp:contentType/>
  <cp:contentStatus/>
</cp:coreProperties>
</file>